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<sst xmlns="http://schemas.openxmlformats.org/spreadsheetml/2006/main" count="333" uniqueCount="185">
  <si>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</si>
  <si>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</si>
  <si>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</si>
  <si>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</si>
  <si>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</si>
  <si>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</si>
  <si>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</si>
  <si>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</si>
  <si>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</si>
  <si>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</si>
  <si>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17 ULICE SLOVÁCKÁ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</si>
  <si>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</si>
  <si>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</si>
  <si>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</si>
  <si>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</si>
  <si>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</si>
  <si>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</si>
  <si>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</si>
  <si>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</si>
  <si>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</si>
  <si>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</si>
  <si>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</si>
  <si>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</si>
  <si>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</si>
  <si>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</si>
  <si>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</si>
  <si>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</si>
  <si>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</si>
  <si>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</si>
  <si>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</si>
  <si>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</si>
  <si>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</si>
  <si>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</si>
  <si>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</si>
  <si>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</si>
  <si>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</si>
  <si>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</si>
  <si>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</si>
  <si>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</si>
  <si>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</si>
  <si>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</si>
  <si>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</si>
  <si>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</si>
  <si>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</si>
  <si>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</si>
  <si>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</si>
  <si>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</si>
  <si>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</si>
  <si>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</si>
  <si>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</si>
  <si>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</si>
  <si>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</si>
  <si>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</si>
  <si>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183101314R00</t>
  </si>
  <si>
    <t xml:space="preserve">Hloub. jamek s výměnou 100% půdy do 0,125 m3, 1:5</t>
  </si>
  <si>
    <t xml:space="preserve">Poznámka:</t>
  </si>
  <si>
    <t xml:space="preserve">výměna půdy - rašelina (Hydrangea)</t>
  </si>
  <si>
    <t xml:space="preserve">3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</si>
  <si>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</si>
  <si>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</si>
  <si>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</si>
  <si>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</si>
  <si>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4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</si>
  <si>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</si>
  <si>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</si>
  <si>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</si>
  <si>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5</t>
  </si>
  <si>
    <t xml:space="preserve">184802111R00</t>
  </si>
  <si>
    <t xml:space="preserve">Chem. odplevelení před založ. postřikem, v rovině</t>
  </si>
  <si>
    <t xml:space="preserve">2 x opakovat ( 16 x2), záhony keřů</t>
  </si>
  <si>
    <t xml:space="preserve">6</t>
  </si>
  <si>
    <t xml:space="preserve">184921093R00</t>
  </si>
  <si>
    <t xml:space="preserve">Mulčování rostlin tl. do 0,1 m rovina</t>
  </si>
  <si>
    <t xml:space="preserve">záhony 16 m2 </t>
  </si>
  <si>
    <t xml:space="preserve">19</t>
  </si>
  <si>
    <t xml:space="preserve">Hloubení pro podzemní stěny, ražení a hloubení důlní</t>
  </si>
  <si>
    <t xml:space="preserve">7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</si>
  <si>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</si>
  <si>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</si>
  <si>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</si>
  <si>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</si>
  <si>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</si>
  <si>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</si>
  <si>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</si>
  <si>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8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</si>
  <si>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</si>
  <si>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</si>
  <si>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</si>
  <si>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</si>
  <si>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</si>
  <si>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VK1</t>
  </si>
  <si>
    <t xml:space="preserve">Vytyčení</t>
  </si>
  <si>
    <t xml:space="preserve">9</t>
  </si>
  <si>
    <t xml:space="preserve">Vytyčení keřů</t>
  </si>
  <si>
    <t xml:space="preserve">VK1_</t>
  </si>
  <si>
    <t xml:space="preserve">VU1</t>
  </si>
  <si>
    <t xml:space="preserve">Vegetační úpravy</t>
  </si>
  <si>
    <t xml:space="preserve">10</t>
  </si>
  <si>
    <t xml:space="preserve">Aplikace půdního kondicionéru</t>
  </si>
  <si>
    <t xml:space="preserve">VU1_</t>
  </si>
  <si>
    <t xml:space="preserve">(keře 16 m2)</t>
  </si>
  <si>
    <t xml:space="preserve">11</t>
  </si>
  <si>
    <t xml:space="preserve">VU15</t>
  </si>
  <si>
    <t xml:space="preserve">Hnojení tabletovým hnojivem</t>
  </si>
  <si>
    <t xml:space="preserve">ks</t>
  </si>
  <si>
    <t xml:space="preserve">stromy+keře</t>
  </si>
  <si>
    <t xml:space="preserve">12</t>
  </si>
  <si>
    <t xml:space="preserve">VU19</t>
  </si>
  <si>
    <t xml:space="preserve">Dovoz vody pro zálivku do 1000 m (1x 0,02m3/m2, keře) včetně ceny vody</t>
  </si>
  <si>
    <t xml:space="preserve">m3</t>
  </si>
  <si>
    <t xml:space="preserve">13</t>
  </si>
  <si>
    <t xml:space="preserve">VU1RPK</t>
  </si>
  <si>
    <t xml:space="preserve">Rozvojová péče - skupiny keřů, 3 roky</t>
  </si>
  <si>
    <t xml:space="preserve">Zálivka vč.dopravy a ceny vody (10xrok), odplevelení, doplnění mulče vč. ceny mulče, ochrana proti 
chorobám,výchovný řez,hnojení</t>
  </si>
  <si>
    <t xml:space="preserve">Ostatní materiál</t>
  </si>
  <si>
    <t xml:space="preserve">OM</t>
  </si>
  <si>
    <t xml:space="preserve">Z999</t>
  </si>
  <si>
    <t xml:space="preserve">14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</si>
  <si>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</si>
  <si>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</si>
  <si>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</si>
  <si>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</si>
  <si>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</si>
  <si>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</si>
  <si>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</si>
  <si>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</si>
  <si>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15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</si>
  <si>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</si>
  <si>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</si>
  <si>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</si>
  <si>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</si>
  <si>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16</t>
  </si>
  <si>
    <t xml:space="preserve">kercl</t>
  </si>
  <si>
    <t xml:space="preserve">cl - Clematis montana , v  40-60 cm</t>
  </si>
  <si>
    <t xml:space="preserve">17</t>
  </si>
  <si>
    <t xml:space="preserve">kerhp</t>
  </si>
  <si>
    <t xml:space="preserve">hp - Hydrangea petiolaris, v 40-60 cm</t>
  </si>
  <si>
    <t xml:space="preserve">OM1</t>
  </si>
  <si>
    <t xml:space="preserve">tabletové hnojivo</t>
  </si>
  <si>
    <t xml:space="preserve">strom/ 3ks, keř / 2 ks</t>
  </si>
  <si>
    <t xml:space="preserve">OM18</t>
  </si>
  <si>
    <t xml:space="preserve">mulčovací kůra (tl.10cm)</t>
  </si>
  <si>
    <t xml:space="preserve">20</t>
  </si>
  <si>
    <t xml:space="preserve">OM1ras</t>
  </si>
  <si>
    <t xml:space="preserve">Rašelina</t>
  </si>
  <si>
    <t xml:space="preserve">30l / ks (Hydrangea)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</si>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</sst>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52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G50" activeCellId="0" sqref="G50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2.57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H9+H21+H24+H27+H29+H37</f>
        <v>0</v>
      </c>
      <c r="I8" s="27" t="n">
        <f aca="false">I9+I21+I24+I27+I29+I37</f>
        <v>0</v>
      </c>
      <c r="J8" s="27" t="n">
        <f aca="false">H8+I8</f>
        <v>0</v>
      </c>
      <c r="K8" s="27"/>
      <c r="L8" s="27" t="n">
        <f aca="false">L9+L21+L24+L27+L29+L37</f>
        <v>0.0016064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SUM(H10:H19)</f>
        <v>0</v>
      </c>
      <c r="I9" s="27" t="n">
        <f aca="false">SUM(I10:I19)</f>
        <v>0</v>
      </c>
      <c r="J9" s="27" t="n">
        <f aca="false">H9+I9</f>
        <v>0</v>
      </c>
      <c r="K9" s="27"/>
      <c r="L9" s="27" t="n">
        <f aca="false">SUM(L10:L19)</f>
        <v>0</v>
      </c>
      <c r="M9" s="27"/>
      <c r="P9" s="27" t="n">
        <f aca="false">IF(Q9="PR",J9,SUM(O10:O19))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SUM(Z10:Z19)</f>
        <v>0</v>
      </c>
      <c r="AJ9" s="0" t="n">
        <f aca="false">SUM(AA10:AA19)</f>
        <v>0</v>
      </c>
      <c r="AK9" s="0" t="n">
        <f aca="false">SUM(AB10:AB19)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6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47</v>
      </c>
      <c r="F11" s="0" t="n">
        <v>10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12.75" hidden="false" customHeight="true" outlineLevel="0" collapsed="false">
      <c r="C12" s="30" t="s">
        <v>55</v>
      </c>
      <c r="D12" s="31" t="s">
        <v>56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57</v>
      </c>
      <c r="B13" s="2" t="s">
        <v>40</v>
      </c>
      <c r="C13" s="2" t="s">
        <v>58</v>
      </c>
      <c r="D13" s="0" t="s">
        <v>59</v>
      </c>
      <c r="E13" s="0" t="s">
        <v>60</v>
      </c>
      <c r="F13" s="0" t="n">
        <v>16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25.5" hidden="false" customHeight="true" outlineLevel="0" collapsed="false">
      <c r="C14" s="30" t="s">
        <v>55</v>
      </c>
      <c r="D14" s="31" t="s">
        <v>61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0" t="s">
        <v>64</v>
      </c>
      <c r="E15" s="0" t="s">
        <v>47</v>
      </c>
      <c r="F15" s="0" t="n">
        <v>16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0.00948717948717949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55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60</v>
      </c>
      <c r="F17" s="0" t="n">
        <v>32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0.0056710775047259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55</v>
      </c>
      <c r="D18" s="31" t="s">
        <v>69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70</v>
      </c>
      <c r="B19" s="2" t="s">
        <v>40</v>
      </c>
      <c r="C19" s="2" t="s">
        <v>71</v>
      </c>
      <c r="D19" s="0" t="s">
        <v>72</v>
      </c>
      <c r="E19" s="0" t="s">
        <v>60</v>
      </c>
      <c r="F19" s="0" t="n">
        <v>16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49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55</v>
      </c>
      <c r="D20" s="31" t="s">
        <v>73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74</v>
      </c>
      <c r="D21" s="27" t="s">
        <v>75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 t="s">
        <v>43</v>
      </c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n">
        <v>19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76</v>
      </c>
      <c r="B22" s="2" t="s">
        <v>40</v>
      </c>
      <c r="C22" s="2" t="s">
        <v>77</v>
      </c>
      <c r="D22" s="0" t="s">
        <v>78</v>
      </c>
      <c r="E22" s="0" t="s">
        <v>79</v>
      </c>
      <c r="F22" s="0" t="n">
        <v>0.16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</v>
      </c>
      <c r="AM22" s="0" t="n">
        <f aca="false">F22*AE22</f>
        <v>0</v>
      </c>
      <c r="AN22" s="0" t="n">
        <f aca="false">F22*AF22</f>
        <v>0</v>
      </c>
      <c r="AO22" s="0" t="s">
        <v>80</v>
      </c>
      <c r="AP22" s="0" t="s">
        <v>50</v>
      </c>
      <c r="AQ22" s="27" t="s">
        <v>51</v>
      </c>
    </row>
    <row r="23" customFormat="false" ht="12.75" hidden="false" customHeight="true" outlineLevel="0" collapsed="false">
      <c r="C23" s="30" t="s">
        <v>55</v>
      </c>
      <c r="D23" s="31" t="s">
        <v>81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28"/>
      <c r="B24" s="29" t="s">
        <v>40</v>
      </c>
      <c r="C24" s="29" t="s">
        <v>82</v>
      </c>
      <c r="D24" s="27" t="s">
        <v>83</v>
      </c>
      <c r="E24" s="27"/>
      <c r="F24" s="27"/>
      <c r="G24" s="27"/>
      <c r="H24" s="27" t="n">
        <f aca="false">SUM(H25:H25)</f>
        <v>0</v>
      </c>
      <c r="I24" s="27" t="n">
        <f aca="false">SUM(I25:I25)</f>
        <v>0</v>
      </c>
      <c r="J24" s="27" t="n">
        <f aca="false">H24+I24</f>
        <v>0</v>
      </c>
      <c r="K24" s="27"/>
      <c r="L24" s="27" t="n">
        <f aca="false">SUM(L25:L25)</f>
        <v>0</v>
      </c>
      <c r="M24" s="27"/>
      <c r="P24" s="27" t="n">
        <f aca="false">IF(Q24="PR",J24,SUM(O25:O25))</f>
        <v>0</v>
      </c>
      <c r="Q24" s="27"/>
      <c r="R24" s="27" t="n">
        <f aca="false">IF(Q24="HS",H24,0)</f>
        <v>0</v>
      </c>
      <c r="S24" s="27" t="n">
        <f aca="false">IF(Q24="HS",I24-P24,0)</f>
        <v>0</v>
      </c>
      <c r="T24" s="27" t="n">
        <f aca="false">IF(Q24="PS",H24,0)</f>
        <v>0</v>
      </c>
      <c r="U24" s="27" t="n">
        <f aca="false">IF(Q24="PS",I24-P24,0)</f>
        <v>0</v>
      </c>
      <c r="V24" s="27" t="n">
        <f aca="false">IF(Q24="MP",H24,0)</f>
        <v>0</v>
      </c>
      <c r="W24" s="27" t="n">
        <f aca="false">IF(Q24="MP",I24-P24,0)</f>
        <v>0</v>
      </c>
      <c r="X24" s="27" t="n">
        <f aca="false">IF(Q24="OM",H24,0)</f>
        <v>0</v>
      </c>
      <c r="Y24" s="27" t="s">
        <v>82</v>
      </c>
      <c r="AI24" s="0" t="n">
        <f aca="false">SUM(Z25:Z25)</f>
        <v>0</v>
      </c>
      <c r="AJ24" s="0" t="n">
        <f aca="false">SUM(AA25:AA25)</f>
        <v>0</v>
      </c>
      <c r="AK24" s="0" t="n">
        <f aca="false">SUM(AB25:AB25)</f>
        <v>0</v>
      </c>
    </row>
    <row r="25" customFormat="false" ht="12.75" hidden="false" customHeight="false" outlineLevel="0" collapsed="false">
      <c r="A25" s="1" t="s">
        <v>84</v>
      </c>
      <c r="B25" s="2" t="s">
        <v>40</v>
      </c>
      <c r="C25" s="2" t="s">
        <v>85</v>
      </c>
      <c r="D25" s="0" t="s">
        <v>86</v>
      </c>
      <c r="E25" s="0" t="s">
        <v>79</v>
      </c>
      <c r="F25" s="0" t="n">
        <v>0.32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</v>
      </c>
      <c r="L25" s="0" t="n">
        <f aca="false">F25*K25</f>
        <v>0</v>
      </c>
      <c r="M25" s="0" t="s">
        <v>48</v>
      </c>
      <c r="N25" s="0" t="n">
        <v>5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0</v>
      </c>
      <c r="AM25" s="0" t="n">
        <f aca="false">F25*AE25</f>
        <v>0</v>
      </c>
      <c r="AN25" s="0" t="n">
        <f aca="false">F25*AF25</f>
        <v>0</v>
      </c>
      <c r="AO25" s="0" t="s">
        <v>87</v>
      </c>
      <c r="AP25" s="0" t="s">
        <v>88</v>
      </c>
      <c r="AQ25" s="27" t="s">
        <v>51</v>
      </c>
    </row>
    <row r="26" customFormat="false" ht="12.75" hidden="false" customHeight="true" outlineLevel="0" collapsed="false">
      <c r="C26" s="30" t="s">
        <v>55</v>
      </c>
      <c r="D26" s="31" t="s">
        <v>89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28"/>
      <c r="B27" s="29" t="s">
        <v>40</v>
      </c>
      <c r="C27" s="29" t="s">
        <v>90</v>
      </c>
      <c r="D27" s="27" t="s">
        <v>91</v>
      </c>
      <c r="E27" s="27"/>
      <c r="F27" s="27"/>
      <c r="G27" s="27"/>
      <c r="H27" s="27" t="n">
        <f aca="false">SUM(H28:H28)</f>
        <v>0</v>
      </c>
      <c r="I27" s="27" t="n">
        <f aca="false">SUM(I28:I28)</f>
        <v>0</v>
      </c>
      <c r="J27" s="27" t="n">
        <f aca="false">H27+I27</f>
        <v>0</v>
      </c>
      <c r="K27" s="27"/>
      <c r="L27" s="27" t="n">
        <f aca="false">SUM(L28:L28)</f>
        <v>0</v>
      </c>
      <c r="M27" s="27"/>
      <c r="P27" s="27" t="n">
        <f aca="false">IF(Q27="PR",J27,SUM(O28:O28))</f>
        <v>0</v>
      </c>
      <c r="Q27" s="27"/>
      <c r="R27" s="27" t="n">
        <f aca="false">IF(Q27="HS",H27,0)</f>
        <v>0</v>
      </c>
      <c r="S27" s="27" t="n">
        <f aca="false">IF(Q27="HS",I27-P27,0)</f>
        <v>0</v>
      </c>
      <c r="T27" s="27" t="n">
        <f aca="false">IF(Q27="PS",H27,0)</f>
        <v>0</v>
      </c>
      <c r="U27" s="27" t="n">
        <f aca="false">IF(Q27="PS",I27-P27,0)</f>
        <v>0</v>
      </c>
      <c r="V27" s="27" t="n">
        <f aca="false">IF(Q27="MP",H27,0)</f>
        <v>0</v>
      </c>
      <c r="W27" s="27" t="n">
        <f aca="false">IF(Q27="MP",I27-P27,0)</f>
        <v>0</v>
      </c>
      <c r="X27" s="27" t="n">
        <f aca="false">IF(Q27="OM",H27,0)</f>
        <v>0</v>
      </c>
      <c r="Y27" s="27" t="s">
        <v>90</v>
      </c>
      <c r="AI27" s="0" t="n">
        <f aca="false">SUM(Z28:Z28)</f>
        <v>0</v>
      </c>
      <c r="AJ27" s="0" t="n">
        <f aca="false">SUM(AA28:AA28)</f>
        <v>0</v>
      </c>
      <c r="AK27" s="0" t="n">
        <f aca="false">SUM(AB28:AB28)</f>
        <v>0</v>
      </c>
    </row>
    <row r="28" customFormat="false" ht="12.75" hidden="false" customHeight="false" outlineLevel="0" collapsed="false">
      <c r="A28" s="1" t="s">
        <v>92</v>
      </c>
      <c r="B28" s="2" t="s">
        <v>40</v>
      </c>
      <c r="C28" s="2" t="s">
        <v>90</v>
      </c>
      <c r="D28" s="0" t="s">
        <v>93</v>
      </c>
      <c r="F28" s="0" t="n">
        <v>16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94</v>
      </c>
      <c r="AP28" s="0" t="s">
        <v>88</v>
      </c>
      <c r="AQ28" s="27" t="s">
        <v>51</v>
      </c>
    </row>
    <row r="29" customFormat="false" ht="12.75" hidden="false" customHeight="false" outlineLevel="0" collapsed="false">
      <c r="A29" s="28"/>
      <c r="B29" s="29" t="s">
        <v>40</v>
      </c>
      <c r="C29" s="29" t="s">
        <v>95</v>
      </c>
      <c r="D29" s="27" t="s">
        <v>96</v>
      </c>
      <c r="E29" s="27"/>
      <c r="F29" s="27"/>
      <c r="G29" s="27"/>
      <c r="H29" s="27" t="n">
        <f aca="false">SUM(H30:H35)</f>
        <v>0</v>
      </c>
      <c r="I29" s="27" t="n">
        <f aca="false">SUM(I30:I35)</f>
        <v>0</v>
      </c>
      <c r="J29" s="27" t="n">
        <f aca="false">H29+I29</f>
        <v>0</v>
      </c>
      <c r="K29" s="27"/>
      <c r="L29" s="27" t="n">
        <f aca="false">SUM(L30:L35)</f>
        <v>0</v>
      </c>
      <c r="M29" s="27"/>
      <c r="P29" s="27" t="n">
        <f aca="false">IF(Q29="PR",J29,SUM(O30:O35))</f>
        <v>0</v>
      </c>
      <c r="Q29" s="27"/>
      <c r="R29" s="27" t="n">
        <f aca="false">IF(Q29="HS",H29,0)</f>
        <v>0</v>
      </c>
      <c r="S29" s="27" t="n">
        <f aca="false">IF(Q29="HS",I29-P29,0)</f>
        <v>0</v>
      </c>
      <c r="T29" s="27" t="n">
        <f aca="false">IF(Q29="PS",H29,0)</f>
        <v>0</v>
      </c>
      <c r="U29" s="27" t="n">
        <f aca="false">IF(Q29="PS",I29-P29,0)</f>
        <v>0</v>
      </c>
      <c r="V29" s="27" t="n">
        <f aca="false">IF(Q29="MP",H29,0)</f>
        <v>0</v>
      </c>
      <c r="W29" s="27" t="n">
        <f aca="false">IF(Q29="MP",I29-P29,0)</f>
        <v>0</v>
      </c>
      <c r="X29" s="27" t="n">
        <f aca="false">IF(Q29="OM",H29,0)</f>
        <v>0</v>
      </c>
      <c r="Y29" s="27" t="s">
        <v>95</v>
      </c>
      <c r="AI29" s="0" t="n">
        <f aca="false">SUM(Z30:Z35)</f>
        <v>0</v>
      </c>
      <c r="AJ29" s="0" t="n">
        <f aca="false">SUM(AA30:AA35)</f>
        <v>0</v>
      </c>
      <c r="AK29" s="0" t="n">
        <f aca="false">SUM(AB30:AB35)</f>
        <v>0</v>
      </c>
    </row>
    <row r="30" customFormat="false" ht="12.75" hidden="false" customHeight="false" outlineLevel="0" collapsed="false">
      <c r="A30" s="1" t="s">
        <v>97</v>
      </c>
      <c r="B30" s="2" t="s">
        <v>40</v>
      </c>
      <c r="C30" s="2" t="s">
        <v>95</v>
      </c>
      <c r="D30" s="0" t="s">
        <v>98</v>
      </c>
      <c r="E30" s="0" t="s">
        <v>60</v>
      </c>
      <c r="F30" s="0" t="n">
        <v>16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N30" s="0" t="n">
        <v>1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1</v>
      </c>
      <c r="AM30" s="0" t="n">
        <f aca="false">F30*AE30</f>
        <v>0</v>
      </c>
      <c r="AN30" s="0" t="n">
        <f aca="false">F30*AF30</f>
        <v>0</v>
      </c>
      <c r="AO30" s="0" t="s">
        <v>99</v>
      </c>
      <c r="AP30" s="0" t="s">
        <v>88</v>
      </c>
      <c r="AQ30" s="27" t="s">
        <v>51</v>
      </c>
    </row>
    <row r="31" customFormat="false" ht="12.75" hidden="false" customHeight="true" outlineLevel="0" collapsed="false">
      <c r="C31" s="30" t="s">
        <v>55</v>
      </c>
      <c r="D31" s="31" t="s">
        <v>100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1" t="s">
        <v>101</v>
      </c>
      <c r="B32" s="2" t="s">
        <v>40</v>
      </c>
      <c r="C32" s="2" t="s">
        <v>102</v>
      </c>
      <c r="D32" s="0" t="s">
        <v>103</v>
      </c>
      <c r="E32" s="0" t="s">
        <v>104</v>
      </c>
      <c r="F32" s="0" t="n">
        <v>16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99</v>
      </c>
      <c r="AP32" s="0" t="s">
        <v>88</v>
      </c>
      <c r="AQ32" s="27" t="s">
        <v>51</v>
      </c>
    </row>
    <row r="33" customFormat="false" ht="12.75" hidden="false" customHeight="true" outlineLevel="0" collapsed="false">
      <c r="C33" s="30" t="s">
        <v>55</v>
      </c>
      <c r="D33" s="31" t="s">
        <v>105</v>
      </c>
      <c r="E33" s="31"/>
      <c r="F33" s="31"/>
      <c r="G33" s="31"/>
      <c r="H33" s="31"/>
      <c r="I33" s="31"/>
      <c r="J33" s="31"/>
      <c r="K33" s="31"/>
      <c r="L33" s="31"/>
      <c r="M33" s="31"/>
    </row>
    <row r="34" customFormat="false" ht="12.75" hidden="false" customHeight="false" outlineLevel="0" collapsed="false">
      <c r="A34" s="1" t="s">
        <v>106</v>
      </c>
      <c r="B34" s="2" t="s">
        <v>40</v>
      </c>
      <c r="C34" s="2" t="s">
        <v>107</v>
      </c>
      <c r="D34" s="0" t="s">
        <v>108</v>
      </c>
      <c r="E34" s="0" t="s">
        <v>109</v>
      </c>
      <c r="F34" s="0" t="n">
        <v>0.32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1</v>
      </c>
      <c r="AM34" s="0" t="n">
        <f aca="false">F34*AE34</f>
        <v>0</v>
      </c>
      <c r="AN34" s="0" t="n">
        <f aca="false">F34*AF34</f>
        <v>0</v>
      </c>
      <c r="AO34" s="0" t="s">
        <v>99</v>
      </c>
      <c r="AP34" s="0" t="s">
        <v>88</v>
      </c>
      <c r="AQ34" s="27" t="s">
        <v>51</v>
      </c>
    </row>
    <row r="35" customFormat="false" ht="12.75" hidden="false" customHeight="false" outlineLevel="0" collapsed="false">
      <c r="A35" s="1" t="s">
        <v>110</v>
      </c>
      <c r="B35" s="2" t="s">
        <v>40</v>
      </c>
      <c r="C35" s="2" t="s">
        <v>111</v>
      </c>
      <c r="D35" s="0" t="s">
        <v>112</v>
      </c>
      <c r="E35" s="0" t="s">
        <v>60</v>
      </c>
      <c r="F35" s="0" t="n">
        <v>16</v>
      </c>
      <c r="G35" s="0" t="n">
        <v>0</v>
      </c>
      <c r="H35" s="0" t="n">
        <f aca="false">F35*AE35</f>
        <v>0</v>
      </c>
      <c r="I35" s="0" t="n">
        <f aca="false">J35-H35</f>
        <v>0</v>
      </c>
      <c r="J35" s="0" t="n">
        <f aca="false">F35*G35</f>
        <v>0</v>
      </c>
      <c r="K35" s="0" t="n">
        <v>0</v>
      </c>
      <c r="L35" s="0" t="n">
        <f aca="false">F35*K35</f>
        <v>0</v>
      </c>
      <c r="N35" s="0" t="n">
        <v>1</v>
      </c>
      <c r="O35" s="0" t="n">
        <f aca="false">IF(N35=5,I35,0)</f>
        <v>0</v>
      </c>
      <c r="Z35" s="0" t="n">
        <f aca="false">IF(AD35=0,J35,0)</f>
        <v>0</v>
      </c>
      <c r="AA35" s="0" t="n">
        <f aca="false">IF(AD35=15,J35,0)</f>
        <v>0</v>
      </c>
      <c r="AB35" s="0" t="n">
        <f aca="false">IF(AD35=21,J35,0)</f>
        <v>0</v>
      </c>
      <c r="AD35" s="0" t="n">
        <v>21</v>
      </c>
      <c r="AE35" s="0" t="n">
        <f aca="false">G35*AG35</f>
        <v>0</v>
      </c>
      <c r="AF35" s="0" t="n">
        <f aca="false">G35*(1-AG35)</f>
        <v>0</v>
      </c>
      <c r="AG35" s="0" t="n">
        <v>1</v>
      </c>
      <c r="AM35" s="0" t="n">
        <f aca="false">F35*AE35</f>
        <v>0</v>
      </c>
      <c r="AN35" s="0" t="n">
        <f aca="false">F35*AF35</f>
        <v>0</v>
      </c>
      <c r="AO35" s="0" t="s">
        <v>99</v>
      </c>
      <c r="AP35" s="0" t="s">
        <v>88</v>
      </c>
      <c r="AQ35" s="27" t="s">
        <v>51</v>
      </c>
    </row>
    <row r="36" customFormat="false" ht="25.5" hidden="false" customHeight="true" outlineLevel="0" collapsed="false">
      <c r="C36" s="30" t="s">
        <v>55</v>
      </c>
      <c r="D36" s="31" t="s">
        <v>113</v>
      </c>
      <c r="E36" s="31"/>
      <c r="F36" s="31"/>
      <c r="G36" s="31"/>
      <c r="H36" s="31"/>
      <c r="I36" s="31"/>
      <c r="J36" s="31"/>
      <c r="K36" s="31"/>
      <c r="L36" s="31"/>
      <c r="M36" s="31"/>
    </row>
    <row r="37" customFormat="false" ht="12.75" hidden="false" customHeight="false" outlineLevel="0" collapsed="false">
      <c r="A37" s="28"/>
      <c r="B37" s="29" t="s">
        <v>40</v>
      </c>
      <c r="C37" s="29"/>
      <c r="D37" s="27" t="s">
        <v>114</v>
      </c>
      <c r="E37" s="27"/>
      <c r="F37" s="27"/>
      <c r="G37" s="27"/>
      <c r="H37" s="27" t="n">
        <f aca="false">SUM(H38:H48)</f>
        <v>0</v>
      </c>
      <c r="I37" s="27" t="n">
        <f aca="false">SUM(I38:I48)</f>
        <v>0</v>
      </c>
      <c r="J37" s="27" t="n">
        <f aca="false">H37+I37</f>
        <v>0</v>
      </c>
      <c r="K37" s="27"/>
      <c r="L37" s="27" t="n">
        <f aca="false">SUM(L38:L48)</f>
        <v>0.0016064</v>
      </c>
      <c r="M37" s="27"/>
      <c r="P37" s="27" t="n">
        <f aca="false">IF(Q37="PR",J37,SUM(O38:O48))</f>
        <v>0</v>
      </c>
      <c r="Q37" s="27" t="s">
        <v>115</v>
      </c>
      <c r="R37" s="27" t="n">
        <f aca="false">IF(Q37="HS",H37,0)</f>
        <v>0</v>
      </c>
      <c r="S37" s="27" t="n">
        <f aca="false">IF(Q37="HS",I37-P37,0)</f>
        <v>0</v>
      </c>
      <c r="T37" s="27" t="n">
        <f aca="false">IF(Q37="PS",H37,0)</f>
        <v>0</v>
      </c>
      <c r="U37" s="27" t="n">
        <f aca="false">IF(Q37="PS",I37-P37,0)</f>
        <v>0</v>
      </c>
      <c r="V37" s="27" t="n">
        <f aca="false">IF(Q37="MP",H37,0)</f>
        <v>0</v>
      </c>
      <c r="W37" s="27" t="n">
        <f aca="false">IF(Q37="MP",I37-P37,0)</f>
        <v>0</v>
      </c>
      <c r="X37" s="27" t="n">
        <f aca="false">IF(Q37="OM",H37,0)</f>
        <v>0</v>
      </c>
      <c r="Y37" s="27" t="s">
        <v>116</v>
      </c>
      <c r="AI37" s="0" t="n">
        <f aca="false">SUM(Z38:Z48)</f>
        <v>0</v>
      </c>
      <c r="AJ37" s="0" t="n">
        <f aca="false">SUM(AA38:AA48)</f>
        <v>0</v>
      </c>
      <c r="AK37" s="0" t="n">
        <f aca="false">SUM(AB38:AB48)</f>
        <v>0</v>
      </c>
    </row>
    <row r="38" customFormat="false" ht="12.75" hidden="false" customHeight="false" outlineLevel="0" collapsed="false">
      <c r="A38" s="1" t="s">
        <v>117</v>
      </c>
      <c r="B38" s="2" t="s">
        <v>40</v>
      </c>
      <c r="C38" s="2" t="s">
        <v>118</v>
      </c>
      <c r="D38" s="0" t="s">
        <v>119</v>
      </c>
      <c r="E38" s="0" t="s">
        <v>120</v>
      </c>
      <c r="F38" s="0" t="n">
        <v>1.6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0.001</v>
      </c>
      <c r="L38" s="0" t="n">
        <f aca="false">F38*K38</f>
        <v>0.0016</v>
      </c>
      <c r="M38" s="0" t="s">
        <v>48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121</v>
      </c>
      <c r="AP38" s="0" t="s">
        <v>122</v>
      </c>
      <c r="AQ38" s="27" t="s">
        <v>51</v>
      </c>
    </row>
    <row r="39" customFormat="false" ht="25.5" hidden="false" customHeight="true" outlineLevel="0" collapsed="false">
      <c r="C39" s="30" t="s">
        <v>123</v>
      </c>
      <c r="D39" s="31" t="s">
        <v>124</v>
      </c>
      <c r="E39" s="31"/>
      <c r="F39" s="31"/>
      <c r="G39" s="31"/>
      <c r="H39" s="31"/>
      <c r="I39" s="31"/>
      <c r="J39" s="31"/>
      <c r="K39" s="31"/>
      <c r="L39" s="31"/>
      <c r="M39" s="31"/>
    </row>
    <row r="40" customFormat="false" ht="12.75" hidden="false" customHeight="true" outlineLevel="0" collapsed="false">
      <c r="C40" s="30" t="s">
        <v>55</v>
      </c>
      <c r="D40" s="31" t="s">
        <v>125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1" t="s">
        <v>126</v>
      </c>
      <c r="B41" s="2" t="s">
        <v>40</v>
      </c>
      <c r="C41" s="2" t="s">
        <v>127</v>
      </c>
      <c r="D41" s="0" t="s">
        <v>128</v>
      </c>
      <c r="E41" s="0" t="s">
        <v>129</v>
      </c>
      <c r="F41" s="0" t="n">
        <v>0.0064</v>
      </c>
      <c r="G41" s="0" t="n">
        <v>0</v>
      </c>
      <c r="H41" s="0" t="n">
        <f aca="false">F41*AE41</f>
        <v>0</v>
      </c>
      <c r="I41" s="0" t="n">
        <f aca="false">J41-H41</f>
        <v>0</v>
      </c>
      <c r="J41" s="0" t="n">
        <f aca="false">F41*G41</f>
        <v>0</v>
      </c>
      <c r="K41" s="0" t="n">
        <v>0.001</v>
      </c>
      <c r="L41" s="0" t="n">
        <f aca="false">F41*K41</f>
        <v>6.4E-006</v>
      </c>
      <c r="M41" s="0" t="s">
        <v>48</v>
      </c>
      <c r="N41" s="0" t="n">
        <v>1</v>
      </c>
      <c r="O41" s="0" t="n">
        <f aca="false">IF(N41=5,I41,0)</f>
        <v>0</v>
      </c>
      <c r="Z41" s="0" t="n">
        <f aca="false">IF(AD41=0,J41,0)</f>
        <v>0</v>
      </c>
      <c r="AA41" s="0" t="n">
        <f aca="false">IF(AD41=15,J41,0)</f>
        <v>0</v>
      </c>
      <c r="AB41" s="0" t="n">
        <f aca="false">IF(AD41=21,J41,0)</f>
        <v>0</v>
      </c>
      <c r="AD41" s="0" t="n">
        <v>21</v>
      </c>
      <c r="AE41" s="0" t="n">
        <f aca="false">G41*AG41</f>
        <v>0</v>
      </c>
      <c r="AF41" s="0" t="n">
        <f aca="false">G41*(1-AG41)</f>
        <v>0</v>
      </c>
      <c r="AG41" s="0" t="n">
        <v>1</v>
      </c>
      <c r="AM41" s="0" t="n">
        <f aca="false">F41*AE41</f>
        <v>0</v>
      </c>
      <c r="AN41" s="0" t="n">
        <f aca="false">F41*AF41</f>
        <v>0</v>
      </c>
      <c r="AO41" s="0" t="s">
        <v>121</v>
      </c>
      <c r="AP41" s="0" t="s">
        <v>122</v>
      </c>
      <c r="AQ41" s="27" t="s">
        <v>51</v>
      </c>
    </row>
    <row r="42" customFormat="false" ht="12.75" hidden="false" customHeight="true" outlineLevel="0" collapsed="false">
      <c r="C42" s="30" t="s">
        <v>55</v>
      </c>
      <c r="D42" s="31" t="s">
        <v>130</v>
      </c>
      <c r="E42" s="31"/>
      <c r="F42" s="31"/>
      <c r="G42" s="31"/>
      <c r="H42" s="31"/>
      <c r="I42" s="31"/>
      <c r="J42" s="31"/>
      <c r="K42" s="31"/>
      <c r="L42" s="31"/>
      <c r="M42" s="31"/>
    </row>
    <row r="43" customFormat="false" ht="12.75" hidden="false" customHeight="false" outlineLevel="0" collapsed="false">
      <c r="A43" s="1" t="s">
        <v>131</v>
      </c>
      <c r="B43" s="2" t="s">
        <v>40</v>
      </c>
      <c r="C43" s="2" t="s">
        <v>132</v>
      </c>
      <c r="D43" s="0" t="s">
        <v>133</v>
      </c>
      <c r="E43" s="0" t="s">
        <v>104</v>
      </c>
      <c r="F43" s="0" t="n">
        <v>6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121</v>
      </c>
      <c r="AP43" s="0" t="s">
        <v>122</v>
      </c>
      <c r="AQ43" s="27" t="s">
        <v>51</v>
      </c>
    </row>
    <row r="44" customFormat="false" ht="12.75" hidden="false" customHeight="false" outlineLevel="0" collapsed="false">
      <c r="A44" s="1" t="s">
        <v>134</v>
      </c>
      <c r="B44" s="2" t="s">
        <v>40</v>
      </c>
      <c r="C44" s="2" t="s">
        <v>135</v>
      </c>
      <c r="D44" s="0" t="s">
        <v>136</v>
      </c>
      <c r="E44" s="0" t="s">
        <v>104</v>
      </c>
      <c r="F44" s="0" t="n">
        <v>10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121</v>
      </c>
      <c r="AP44" s="0" t="s">
        <v>122</v>
      </c>
      <c r="AQ44" s="27" t="s">
        <v>51</v>
      </c>
    </row>
    <row r="45" customFormat="false" ht="12.75" hidden="false" customHeight="false" outlineLevel="0" collapsed="false">
      <c r="A45" s="1" t="s">
        <v>41</v>
      </c>
      <c r="B45" s="2" t="s">
        <v>40</v>
      </c>
      <c r="C45" s="2" t="s">
        <v>137</v>
      </c>
      <c r="D45" s="0" t="s">
        <v>138</v>
      </c>
      <c r="E45" s="0" t="s">
        <v>104</v>
      </c>
      <c r="F45" s="0" t="n">
        <v>32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121</v>
      </c>
      <c r="AP45" s="0" t="s">
        <v>122</v>
      </c>
      <c r="AQ45" s="27" t="s">
        <v>51</v>
      </c>
    </row>
    <row r="46" customFormat="false" ht="12.75" hidden="false" customHeight="true" outlineLevel="0" collapsed="false">
      <c r="C46" s="30" t="s">
        <v>55</v>
      </c>
      <c r="D46" s="31" t="s">
        <v>139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1" t="s">
        <v>74</v>
      </c>
      <c r="B47" s="2" t="s">
        <v>40</v>
      </c>
      <c r="C47" s="2" t="s">
        <v>140</v>
      </c>
      <c r="D47" s="0" t="s">
        <v>141</v>
      </c>
      <c r="E47" s="0" t="s">
        <v>109</v>
      </c>
      <c r="F47" s="0" t="n">
        <v>1.6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121</v>
      </c>
      <c r="AP47" s="0" t="s">
        <v>122</v>
      </c>
      <c r="AQ47" s="27" t="s">
        <v>51</v>
      </c>
    </row>
    <row r="48" customFormat="false" ht="12.75" hidden="false" customHeight="false" outlineLevel="0" collapsed="false">
      <c r="A48" s="1" t="s">
        <v>142</v>
      </c>
      <c r="B48" s="2" t="s">
        <v>40</v>
      </c>
      <c r="C48" s="2" t="s">
        <v>143</v>
      </c>
      <c r="D48" s="0" t="s">
        <v>144</v>
      </c>
      <c r="E48" s="0" t="s">
        <v>129</v>
      </c>
      <c r="F48" s="0" t="n">
        <v>300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121</v>
      </c>
      <c r="AP48" s="0" t="s">
        <v>122</v>
      </c>
      <c r="AQ48" s="27" t="s">
        <v>51</v>
      </c>
    </row>
    <row r="49" customFormat="false" ht="12.75" hidden="false" customHeight="true" outlineLevel="0" collapsed="false">
      <c r="C49" s="30" t="s">
        <v>55</v>
      </c>
      <c r="D49" s="31" t="s">
        <v>145</v>
      </c>
      <c r="E49" s="31"/>
      <c r="F49" s="31"/>
      <c r="G49" s="31"/>
      <c r="H49" s="31"/>
      <c r="I49" s="31"/>
      <c r="J49" s="31"/>
      <c r="K49" s="31"/>
      <c r="L49" s="31"/>
      <c r="M49" s="31"/>
    </row>
    <row r="50" customFormat="false" ht="12.75" hidden="false" customHeight="false" outlineLevel="0" collapsed="false">
      <c r="A50" s="32"/>
      <c r="B50" s="33"/>
      <c r="C50" s="33"/>
      <c r="D50" s="34"/>
      <c r="E50" s="34"/>
      <c r="F50" s="34"/>
      <c r="G50" s="34"/>
      <c r="H50" s="34" t="s">
        <v>146</v>
      </c>
      <c r="I50" s="34"/>
      <c r="J50" s="34" t="n">
        <f aca="false">J9+J21+J24+J27+J29+J37</f>
        <v>0</v>
      </c>
      <c r="K50" s="34"/>
      <c r="L50" s="34"/>
      <c r="M50" s="34"/>
    </row>
    <row r="51" customFormat="false" ht="12.75" hidden="false" customHeight="false" outlineLevel="0" collapsed="false">
      <c r="A51" s="35" t="s">
        <v>55</v>
      </c>
    </row>
    <row r="52" customFormat="false" ht="12.8" hidden="true" customHeight="false" outlineLevel="0" collapsed="false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</row>
  </sheetData>
  <mergeCells count="43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3:M23"/>
    <mergeCell ref="D26:M26"/>
    <mergeCell ref="D31:M31"/>
    <mergeCell ref="D33:M33"/>
    <mergeCell ref="D36:M36"/>
    <mergeCell ref="D39:M39"/>
    <mergeCell ref="D40:M40"/>
    <mergeCell ref="D42:M42"/>
    <mergeCell ref="D46:M46"/>
    <mergeCell ref="D49:M49"/>
    <mergeCell ref="H50:I50"/>
    <mergeCell ref="A52:M5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11" activeCellId="0" sqref="N11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0.99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147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148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148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148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149</v>
      </c>
      <c r="I5" s="43" t="n">
        <v>20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150</v>
      </c>
      <c r="I6" s="46"/>
    </row>
    <row r="7" customFormat="false" ht="25.5" hidden="false" customHeight="true" outlineLevel="0" collapsed="false">
      <c r="A7" s="47" t="s">
        <v>151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152</v>
      </c>
      <c r="B8" s="49" t="s">
        <v>153</v>
      </c>
      <c r="C8" s="49"/>
      <c r="D8" s="48" t="s">
        <v>154</v>
      </c>
      <c r="E8" s="49" t="s">
        <v>155</v>
      </c>
      <c r="F8" s="49"/>
      <c r="G8" s="48" t="s">
        <v>156</v>
      </c>
      <c r="H8" s="49" t="s">
        <v>157</v>
      </c>
      <c r="I8" s="49"/>
    </row>
    <row r="9" customFormat="false" ht="15" hidden="false" customHeight="false" outlineLevel="0" collapsed="false">
      <c r="A9" s="50" t="s">
        <v>158</v>
      </c>
      <c r="B9" s="51" t="s">
        <v>159</v>
      </c>
      <c r="C9" s="52" t="n">
        <f aca="false">SUM('Stavební rozpočet'!R9:R49)</f>
        <v>0</v>
      </c>
      <c r="D9" s="52" t="s">
        <v>160</v>
      </c>
      <c r="E9" s="52"/>
      <c r="F9" s="52" t="n">
        <v>0</v>
      </c>
      <c r="G9" s="52" t="s">
        <v>161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rozpočet'!S9:S49)</f>
        <v>0</v>
      </c>
      <c r="D10" s="52" t="s">
        <v>162</v>
      </c>
      <c r="E10" s="52"/>
      <c r="F10" s="52" t="n">
        <v>0</v>
      </c>
      <c r="G10" s="52" t="s">
        <v>163</v>
      </c>
      <c r="H10" s="52"/>
      <c r="I10" s="52" t="n">
        <v>0</v>
      </c>
    </row>
    <row r="11" customFormat="false" ht="15" hidden="false" customHeight="false" outlineLevel="0" collapsed="false">
      <c r="A11" s="50" t="s">
        <v>164</v>
      </c>
      <c r="B11" s="51" t="s">
        <v>159</v>
      </c>
      <c r="C11" s="52" t="n">
        <f aca="false">SUM('Stavební rozpočet'!T9:T49)</f>
        <v>0</v>
      </c>
      <c r="D11" s="52" t="s">
        <v>165</v>
      </c>
      <c r="E11" s="52"/>
      <c r="F11" s="52" t="n">
        <v>0</v>
      </c>
      <c r="G11" s="52" t="s">
        <v>166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rozpočet'!U9:U49)</f>
        <v>0</v>
      </c>
      <c r="D12" s="52"/>
      <c r="E12" s="52"/>
      <c r="F12" s="52" t="n">
        <v>0</v>
      </c>
      <c r="G12" s="52" t="s">
        <v>167</v>
      </c>
      <c r="H12" s="52"/>
      <c r="I12" s="52" t="n">
        <v>0</v>
      </c>
    </row>
    <row r="13" customFormat="false" ht="15" hidden="false" customHeight="false" outlineLevel="0" collapsed="false">
      <c r="A13" s="50" t="s">
        <v>168</v>
      </c>
      <c r="B13" s="51" t="s">
        <v>159</v>
      </c>
      <c r="C13" s="52" t="n">
        <f aca="false">SUM('Stavební rozpočet'!V9:V49)</f>
        <v>0</v>
      </c>
      <c r="D13" s="52"/>
      <c r="E13" s="52"/>
      <c r="F13" s="52" t="n">
        <v>0</v>
      </c>
      <c r="G13" s="52" t="s">
        <v>169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rozpočet'!W9:W49)</f>
        <v>0</v>
      </c>
      <c r="D14" s="52"/>
      <c r="E14" s="52"/>
      <c r="F14" s="52" t="n">
        <v>0</v>
      </c>
      <c r="G14" s="52" t="s">
        <v>170</v>
      </c>
      <c r="H14" s="52"/>
      <c r="I14" s="52" t="n">
        <v>0</v>
      </c>
    </row>
    <row r="15" customFormat="false" ht="15.75" hidden="false" customHeight="false" outlineLevel="0" collapsed="false">
      <c r="A15" s="53" t="s">
        <v>114</v>
      </c>
      <c r="B15" s="53"/>
      <c r="C15" s="52" t="n">
        <f aca="false">SUM('Stavební rozpočet'!X9:X49)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171</v>
      </c>
      <c r="B16" s="53"/>
      <c r="C16" s="52" t="n">
        <f aca="false">SUM('Stavební rozpočet'!P9:P49)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172</v>
      </c>
      <c r="B17" s="53"/>
      <c r="C17" s="52" t="n">
        <f aca="false">SUM(C9:C16)</f>
        <v>0</v>
      </c>
      <c r="D17" s="53" t="s">
        <v>173</v>
      </c>
      <c r="E17" s="53"/>
      <c r="F17" s="52" t="n">
        <f aca="false">SUM(F9:F16)</f>
        <v>0</v>
      </c>
      <c r="G17" s="53" t="s">
        <v>174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175</v>
      </c>
      <c r="E18" s="53"/>
      <c r="F18" s="52" t="n">
        <v>0</v>
      </c>
      <c r="G18" s="53" t="s">
        <v>176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177</v>
      </c>
      <c r="B22" s="57"/>
      <c r="C22" s="58" t="n">
        <f aca="false">SUM('Stavební rozpočet'!Z10:Z49)*(1-C18/100)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178</v>
      </c>
      <c r="B23" s="57"/>
      <c r="C23" s="58" t="n">
        <f aca="false">SUM('Stavební rozpočet'!AA10:AA49)*(1-C18/100)</f>
        <v>0</v>
      </c>
      <c r="D23" s="57" t="s">
        <v>179</v>
      </c>
      <c r="E23" s="57"/>
      <c r="F23" s="58" t="n">
        <f aca="false">ROUND(C23*(15/100),2)</f>
        <v>0</v>
      </c>
      <c r="G23" s="57" t="s">
        <v>180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181</v>
      </c>
      <c r="B24" s="57"/>
      <c r="C24" s="58" t="n">
        <f aca="false">SUM('Stavební rozpočet'!AB10:AB49)*(1-C18/100)+(F17+I17+F18+I18+I19+I20)</f>
        <v>0</v>
      </c>
      <c r="D24" s="57" t="s">
        <v>182</v>
      </c>
      <c r="E24" s="57"/>
      <c r="F24" s="58" t="n">
        <f aca="false">ROUND(C24*(21/100),2)</f>
        <v>0</v>
      </c>
      <c r="G24" s="57" t="s">
        <v>183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184</v>
      </c>
      <c r="B30" s="61"/>
      <c r="C30" s="61"/>
      <c r="D30" s="61" t="s">
        <v>184</v>
      </c>
      <c r="E30" s="61"/>
      <c r="F30" s="61"/>
      <c r="G30" s="61" t="s">
        <v>184</v>
      </c>
      <c r="H30" s="61"/>
      <c r="I30" s="61"/>
    </row>
    <row r="31" customFormat="false" ht="15" hidden="false" customHeight="false" outlineLevel="0" collapsed="false">
      <c r="A31" s="62" t="s">
        <v>55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2023-08-22T12:36:56Z</dcterms:created>
  <dc:creator>Verlag Dashőfer, s.r.o.</dc:creator>
  <dc:description/>
  <dc:language>cs-CZ</dc:language>
  <cp:lastModifiedBy/>
  <cp:lastPrinted>2023-10-24T12:19:46Z</cp:lastPrinted>
  <dcterms:modified xsi:type="dcterms:W3CDTF">2023-10-25T09:36:19Z</dcterms:modified>
  <cp:revision>1</cp:revision>
  <dc:subject/>
  <dc:title>UB ZELENÉ STEZKY III_17_UL. SLOVÁCKÁ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